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415" activeTab="0"/>
  </bookViews>
  <sheets>
    <sheet name="Level 1" sheetId="1" r:id="rId1"/>
    <sheet name="Level 2" sheetId="2" r:id="rId2"/>
    <sheet name="Level 3" sheetId="3" r:id="rId3"/>
  </sheets>
  <definedNames/>
  <calcPr fullCalcOnLoad="1"/>
</workbook>
</file>

<file path=xl/sharedStrings.xml><?xml version="1.0" encoding="utf-8"?>
<sst xmlns="http://schemas.openxmlformats.org/spreadsheetml/2006/main" count="35" uniqueCount="7">
  <si>
    <t>Across</t>
  </si>
  <si>
    <t>Down</t>
  </si>
  <si>
    <t>Subtract</t>
  </si>
  <si>
    <t>Add</t>
  </si>
  <si>
    <t>Multiply</t>
  </si>
  <si>
    <t>Divide</t>
  </si>
  <si>
    <t>Coins Found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</si>
</sst>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"/>
      <name val="Arial"/>
      <family val="2"/>
    </font>
    <font>
      <sz val="10"/>
      <color indexed="49"/>
      <name val="Arial"/>
      <family val="2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  <font>
      <sz val="12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43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/>
    </xf>
    <xf numFmtId="0" fontId="43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000000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01"/>
      <rgbColor rgb="00FFFF00"/>
      <rgbColor rgb="0099663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57150</xdr:rowOff>
    </xdr:from>
    <xdr:to>
      <xdr:col>6</xdr:col>
      <xdr:colOff>381000</xdr:colOff>
      <xdr:row>3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2266950" y="219075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1 - ADD</a:t>
          </a:r>
        </a:p>
      </xdr:txBody>
    </xdr:sp>
    <xdr:clientData/>
  </xdr:twoCellAnchor>
  <xdr:twoCellAnchor editAs="oneCell">
    <xdr:from>
      <xdr:col>1</xdr:col>
      <xdr:colOff>9525</xdr:colOff>
      <xdr:row>17</xdr:row>
      <xdr:rowOff>57150</xdr:rowOff>
    </xdr:from>
    <xdr:to>
      <xdr:col>2</xdr:col>
      <xdr:colOff>447675</xdr:colOff>
      <xdr:row>22</xdr:row>
      <xdr:rowOff>152400</xdr:rowOff>
    </xdr:to>
    <xdr:pic>
      <xdr:nvPicPr>
        <xdr:cNvPr id="2" name="il_fi" descr="http://www.onlinesupermario.com/images/realmari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32670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3</xdr:col>
      <xdr:colOff>276225</xdr:colOff>
      <xdr:row>5</xdr:row>
      <xdr:rowOff>76200</xdr:rowOff>
    </xdr:to>
    <xdr:pic>
      <xdr:nvPicPr>
        <xdr:cNvPr id="3" name="il_fi" descr="http://www.supermariogamesbros.com/images/Super_Mario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6675"/>
          <a:ext cx="2019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171450</xdr:rowOff>
    </xdr:from>
    <xdr:to>
      <xdr:col>9</xdr:col>
      <xdr:colOff>190500</xdr:colOff>
      <xdr:row>10</xdr:row>
      <xdr:rowOff>57150</xdr:rowOff>
    </xdr:to>
    <xdr:pic>
      <xdr:nvPicPr>
        <xdr:cNvPr id="4" name="il_fi" descr="http://www.gamexplain.com/ckfinder/userfiles/images/BulletBill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1075" y="9810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13</xdr:row>
      <xdr:rowOff>76200</xdr:rowOff>
    </xdr:from>
    <xdr:to>
      <xdr:col>9</xdr:col>
      <xdr:colOff>85725</xdr:colOff>
      <xdr:row>17</xdr:row>
      <xdr:rowOff>123825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4860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57150</xdr:rowOff>
    </xdr:from>
    <xdr:to>
      <xdr:col>8</xdr:col>
      <xdr:colOff>495300</xdr:colOff>
      <xdr:row>2</xdr:row>
      <xdr:rowOff>114300</xdr:rowOff>
    </xdr:to>
    <xdr:sp>
      <xdr:nvSpPr>
        <xdr:cNvPr id="1" name="WordArt 2"/>
        <xdr:cNvSpPr>
          <a:spLocks/>
        </xdr:cNvSpPr>
      </xdr:nvSpPr>
      <xdr:spPr>
        <a:xfrm>
          <a:off x="2266950" y="219075"/>
          <a:ext cx="3105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2 - ADD &amp; SUBTRACT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219075</xdr:colOff>
      <xdr:row>3</xdr:row>
      <xdr:rowOff>342900</xdr:rowOff>
    </xdr:to>
    <xdr:pic>
      <xdr:nvPicPr>
        <xdr:cNvPr id="2" name="il_fi" descr="http://www.supermariogamesbros.com/images/Super_Mario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10</xdr:row>
      <xdr:rowOff>161925</xdr:rowOff>
    </xdr:from>
    <xdr:to>
      <xdr:col>13</xdr:col>
      <xdr:colOff>38100</xdr:colOff>
      <xdr:row>15</xdr:row>
      <xdr:rowOff>152400</xdr:rowOff>
    </xdr:to>
    <xdr:pic>
      <xdr:nvPicPr>
        <xdr:cNvPr id="3" name="il_fi" descr="http://www.onlinesupermario.com/images/realmario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24675" y="227647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</xdr:row>
      <xdr:rowOff>47625</xdr:rowOff>
    </xdr:from>
    <xdr:to>
      <xdr:col>2</xdr:col>
      <xdr:colOff>152400</xdr:colOff>
      <xdr:row>16</xdr:row>
      <xdr:rowOff>123825</xdr:rowOff>
    </xdr:to>
    <xdr:pic>
      <xdr:nvPicPr>
        <xdr:cNvPr id="4" name="il_fi" descr="http://www.gamexplain.com/ckfinder/userfiles/images/BulletBill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256222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</xdr:row>
      <xdr:rowOff>38100</xdr:rowOff>
    </xdr:from>
    <xdr:to>
      <xdr:col>9</xdr:col>
      <xdr:colOff>495300</xdr:colOff>
      <xdr:row>7</xdr:row>
      <xdr:rowOff>57150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23875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8</xdr:col>
      <xdr:colOff>161925</xdr:colOff>
      <xdr:row>2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2266950" y="200025"/>
          <a:ext cx="27717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3  + - / 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342900</xdr:rowOff>
    </xdr:to>
    <xdr:pic>
      <xdr:nvPicPr>
        <xdr:cNvPr id="2" name="il_fi" descr="http://www.supermariogamesbros.com/images/Super_Mario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11</xdr:row>
      <xdr:rowOff>104775</xdr:rowOff>
    </xdr:from>
    <xdr:to>
      <xdr:col>12</xdr:col>
      <xdr:colOff>171450</xdr:colOff>
      <xdr:row>16</xdr:row>
      <xdr:rowOff>95250</xdr:rowOff>
    </xdr:to>
    <xdr:pic>
      <xdr:nvPicPr>
        <xdr:cNvPr id="3" name="il_fi" descr="http://www.onlinesupermario.com/images/realmario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24479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8</xdr:row>
      <xdr:rowOff>142875</xdr:rowOff>
    </xdr:from>
    <xdr:to>
      <xdr:col>6</xdr:col>
      <xdr:colOff>419100</xdr:colOff>
      <xdr:row>13</xdr:row>
      <xdr:rowOff>19050</xdr:rowOff>
    </xdr:to>
    <xdr:pic>
      <xdr:nvPicPr>
        <xdr:cNvPr id="4" name="il_fi" descr="http://www.gamexplain.com/ckfinder/userfiles/images/BulletBill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9925" y="188595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16</xdr:row>
      <xdr:rowOff>95250</xdr:rowOff>
    </xdr:from>
    <xdr:to>
      <xdr:col>5</xdr:col>
      <xdr:colOff>371475</xdr:colOff>
      <xdr:row>21</xdr:row>
      <xdr:rowOff>190500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34385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10" zoomScaleNormal="110" zoomScalePageLayoutView="0" workbookViewId="0" topLeftCell="A1">
      <selection activeCell="D7" sqref="D7"/>
    </sheetView>
  </sheetViews>
  <sheetFormatPr defaultColWidth="9.140625" defaultRowHeight="12.75"/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>
      <c r="A6" s="3"/>
      <c r="B6" s="4"/>
      <c r="C6" s="4"/>
      <c r="D6" s="4"/>
      <c r="E6" s="4"/>
      <c r="F6" s="7">
        <v>87</v>
      </c>
      <c r="G6" s="7">
        <v>62</v>
      </c>
      <c r="H6" s="1"/>
      <c r="I6" s="3"/>
      <c r="J6" s="3"/>
      <c r="K6" s="3"/>
      <c r="L6" s="3">
        <f>IF(H6=149,1,0)</f>
        <v>0</v>
      </c>
      <c r="M6" s="3"/>
      <c r="N6" s="3"/>
      <c r="O6" s="3"/>
      <c r="P6" s="3"/>
      <c r="Q6" s="3"/>
      <c r="R6" s="3"/>
    </row>
    <row r="7" spans="1:18" ht="15.75">
      <c r="A7" s="5"/>
      <c r="B7" s="7">
        <v>19</v>
      </c>
      <c r="C7" s="7">
        <v>75</v>
      </c>
      <c r="D7" s="1"/>
      <c r="E7" s="4"/>
      <c r="F7" s="4"/>
      <c r="G7" s="4"/>
      <c r="H7" s="4"/>
      <c r="I7" s="3"/>
      <c r="J7" s="3"/>
      <c r="K7" s="3"/>
      <c r="L7" s="3">
        <f>IF(D7=94,1,0)</f>
        <v>0</v>
      </c>
      <c r="M7" s="3"/>
      <c r="N7" s="3"/>
      <c r="O7" s="3"/>
      <c r="P7" s="3"/>
      <c r="Q7" s="3"/>
      <c r="R7" s="3"/>
    </row>
    <row r="8" spans="1:18" ht="15.75">
      <c r="A8" s="3"/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ht="15.75">
      <c r="A9" s="7">
        <v>138</v>
      </c>
      <c r="B9" s="7">
        <v>208</v>
      </c>
      <c r="C9" s="1"/>
      <c r="D9" s="4"/>
      <c r="E9" s="7">
        <v>211</v>
      </c>
      <c r="F9" s="7">
        <v>45</v>
      </c>
      <c r="G9" s="1"/>
      <c r="H9" s="4"/>
      <c r="I9" s="3"/>
      <c r="J9" s="3"/>
      <c r="K9" s="3">
        <f>IF(C9=346,1,0)</f>
        <v>0</v>
      </c>
      <c r="L9" s="3">
        <f>IF(G9=256,1,0)</f>
        <v>0</v>
      </c>
      <c r="M9" s="3"/>
      <c r="N9" s="3"/>
      <c r="O9" s="3"/>
      <c r="P9" s="3"/>
      <c r="Q9" s="3"/>
      <c r="R9" s="3"/>
      <c r="T9" s="2"/>
    </row>
    <row r="10" spans="1:19" ht="15.75">
      <c r="A10" s="3"/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</row>
    <row r="11" spans="1:18" ht="15.75">
      <c r="A11" s="5"/>
      <c r="B11" s="7">
        <v>137</v>
      </c>
      <c r="C11" s="7">
        <v>249</v>
      </c>
      <c r="D11" s="1"/>
      <c r="E11" s="4"/>
      <c r="F11" s="7">
        <v>214</v>
      </c>
      <c r="G11" s="7">
        <v>142</v>
      </c>
      <c r="H11" s="1"/>
      <c r="I11" s="3"/>
      <c r="J11" s="3"/>
      <c r="K11" s="3"/>
      <c r="L11" s="3">
        <f>IF(D11=386,1,0)</f>
        <v>0</v>
      </c>
      <c r="M11" s="3">
        <f>IF(H11=356,1,0)</f>
        <v>0</v>
      </c>
      <c r="N11" s="3"/>
      <c r="O11" s="3"/>
      <c r="P11" s="3"/>
      <c r="Q11" s="3"/>
      <c r="R11" s="3"/>
    </row>
    <row r="12" spans="1:18" ht="15.75">
      <c r="A12" s="3"/>
      <c r="B12" s="4"/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4"/>
      <c r="C13" s="7">
        <v>97</v>
      </c>
      <c r="D13" s="7">
        <v>61</v>
      </c>
      <c r="E13" s="1"/>
      <c r="F13" s="4"/>
      <c r="G13" s="7">
        <v>83</v>
      </c>
      <c r="H13" s="7">
        <v>51</v>
      </c>
      <c r="I13" s="1"/>
      <c r="J13" s="3"/>
      <c r="K13" s="3">
        <f>IF(I13=134,1,0)</f>
        <v>0</v>
      </c>
      <c r="L13" s="3">
        <f>IF(E13=158,1,0)</f>
        <v>0</v>
      </c>
      <c r="M13" s="3"/>
      <c r="N13" s="3"/>
      <c r="O13" s="3"/>
      <c r="P13" s="3"/>
      <c r="Q13" s="3"/>
      <c r="R13" s="3"/>
    </row>
    <row r="14" spans="1:20" ht="15.75">
      <c r="A14" s="3"/>
      <c r="B14" s="4"/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  <c r="O14" s="3"/>
      <c r="P14" s="3"/>
      <c r="Q14" s="3"/>
      <c r="R14" s="3"/>
      <c r="T14" s="2"/>
    </row>
    <row r="15" spans="1:18" ht="15.75">
      <c r="A15" s="7">
        <v>162</v>
      </c>
      <c r="B15" s="7">
        <v>257</v>
      </c>
      <c r="C15" s="1"/>
      <c r="D15" s="4"/>
      <c r="E15" s="7">
        <v>262</v>
      </c>
      <c r="F15" s="7">
        <v>127</v>
      </c>
      <c r="G15" s="1"/>
      <c r="H15" s="4"/>
      <c r="I15" s="3"/>
      <c r="J15" s="3"/>
      <c r="K15" s="3">
        <f>IF(C15=419,1,0)</f>
        <v>0</v>
      </c>
      <c r="L15" s="3">
        <f>IF(G15=389,1,0)</f>
        <v>0</v>
      </c>
      <c r="M15" s="3"/>
      <c r="N15" s="3"/>
      <c r="O15" s="3"/>
      <c r="P15" s="3"/>
      <c r="Q15" s="3"/>
      <c r="R15" s="3"/>
    </row>
    <row r="16" spans="1:18" ht="15.75">
      <c r="A16" s="3"/>
      <c r="B16" s="4"/>
      <c r="C16" s="4"/>
      <c r="D16" s="4"/>
      <c r="E16" s="4"/>
      <c r="F16" s="4"/>
      <c r="G16" s="4"/>
      <c r="H16" s="4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7">
        <v>44</v>
      </c>
      <c r="C17" s="7">
        <v>182</v>
      </c>
      <c r="D17" s="1"/>
      <c r="E17" s="4"/>
      <c r="F17" s="7">
        <v>59</v>
      </c>
      <c r="G17" s="7">
        <v>122</v>
      </c>
      <c r="H17" s="1"/>
      <c r="I17" s="3"/>
      <c r="J17" s="3"/>
      <c r="K17" s="3"/>
      <c r="L17" s="3">
        <f>IF(D17=226,1,0)</f>
        <v>0</v>
      </c>
      <c r="M17" s="3">
        <f>IF(H17=181,1,0)</f>
        <v>0</v>
      </c>
      <c r="N17" s="3"/>
      <c r="O17" s="3"/>
      <c r="P17" s="3"/>
      <c r="Q17" s="3"/>
      <c r="R17" s="3"/>
    </row>
    <row r="18" spans="1:18" ht="15.75">
      <c r="A18" s="3"/>
      <c r="B18" s="4"/>
      <c r="C18" s="4"/>
      <c r="D18" s="4"/>
      <c r="E18" s="4"/>
      <c r="F18" s="4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4"/>
      <c r="C19" s="4"/>
      <c r="D19" s="7">
        <v>153</v>
      </c>
      <c r="E19" s="7">
        <v>269</v>
      </c>
      <c r="F19" s="1"/>
      <c r="G19" s="4"/>
      <c r="H19" s="12" t="s">
        <v>6</v>
      </c>
      <c r="I19" s="12"/>
      <c r="J19" s="3"/>
      <c r="K19" s="3"/>
      <c r="L19" s="3"/>
      <c r="M19" s="3">
        <f>IF(F19=422,1,0)</f>
        <v>0</v>
      </c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13">
        <f>SUM(L6:M19)</f>
        <v>0</v>
      </c>
      <c r="I20" s="1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T22" s="2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 t="s">
        <v>0</v>
      </c>
      <c r="D29" s="3">
        <f>11*64</f>
        <v>704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 t="s">
        <v>1</v>
      </c>
      <c r="D30" s="3">
        <f>17*23</f>
        <v>391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sheet="1" objects="1" scenarios="1"/>
  <mergeCells count="2">
    <mergeCell ref="H19:I19"/>
    <mergeCell ref="H20:I21"/>
  </mergeCells>
  <conditionalFormatting sqref="B7:D7">
    <cfRule type="expression" priority="1" dxfId="43" stopIfTrue="1">
      <formula>$L$7</formula>
    </cfRule>
  </conditionalFormatting>
  <conditionalFormatting sqref="E9:G9">
    <cfRule type="expression" priority="2" dxfId="43" stopIfTrue="1">
      <formula>$L$9</formula>
    </cfRule>
  </conditionalFormatting>
  <conditionalFormatting sqref="B11:D11">
    <cfRule type="expression" priority="3" dxfId="43" stopIfTrue="1">
      <formula>$L$11</formula>
    </cfRule>
  </conditionalFormatting>
  <conditionalFormatting sqref="F11:H11">
    <cfRule type="expression" priority="4" dxfId="43" stopIfTrue="1">
      <formula>$M$11</formula>
    </cfRule>
  </conditionalFormatting>
  <conditionalFormatting sqref="C13:E13">
    <cfRule type="expression" priority="5" dxfId="43" stopIfTrue="1">
      <formula>$L$13</formula>
    </cfRule>
  </conditionalFormatting>
  <conditionalFormatting sqref="E15:G15">
    <cfRule type="expression" priority="6" dxfId="43" stopIfTrue="1">
      <formula>$L$15</formula>
    </cfRule>
  </conditionalFormatting>
  <conditionalFormatting sqref="B17:D17">
    <cfRule type="expression" priority="7" dxfId="43" stopIfTrue="1">
      <formula>$L$17</formula>
    </cfRule>
  </conditionalFormatting>
  <conditionalFormatting sqref="F17:H17">
    <cfRule type="expression" priority="8" dxfId="43" stopIfTrue="1">
      <formula>$M$17</formula>
    </cfRule>
  </conditionalFormatting>
  <conditionalFormatting sqref="D19:F19">
    <cfRule type="expression" priority="9" dxfId="43" stopIfTrue="1">
      <formula>$M$19</formula>
    </cfRule>
  </conditionalFormatting>
  <conditionalFormatting sqref="F6:H6">
    <cfRule type="expression" priority="10" dxfId="43" stopIfTrue="1">
      <formula>$L$6</formula>
    </cfRule>
  </conditionalFormatting>
  <conditionalFormatting sqref="A9:C9">
    <cfRule type="expression" priority="11" dxfId="43" stopIfTrue="1">
      <formula>$K$9</formula>
    </cfRule>
  </conditionalFormatting>
  <conditionalFormatting sqref="G13:I13">
    <cfRule type="expression" priority="12" dxfId="43" stopIfTrue="1">
      <formula>$K$13</formula>
    </cfRule>
  </conditionalFormatting>
  <conditionalFormatting sqref="A15:C15">
    <cfRule type="expression" priority="13" dxfId="43" stopIfTrue="1">
      <formula>$K$15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6" sqref="D6"/>
    </sheetView>
  </sheetViews>
  <sheetFormatPr defaultColWidth="9.140625" defaultRowHeight="12.75"/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</row>
    <row r="5" spans="1:18" ht="15.75">
      <c r="A5" s="10"/>
      <c r="B5" s="11" t="s">
        <v>2</v>
      </c>
      <c r="C5" s="11"/>
      <c r="D5" s="11"/>
      <c r="E5" s="10"/>
      <c r="F5" s="11" t="s">
        <v>3</v>
      </c>
      <c r="G5" s="11"/>
      <c r="H5" s="11"/>
      <c r="I5" s="10"/>
      <c r="J5" s="10"/>
      <c r="K5" s="11" t="s">
        <v>2</v>
      </c>
      <c r="L5" s="11"/>
      <c r="M5" s="11"/>
      <c r="N5" s="9"/>
      <c r="O5" s="6"/>
      <c r="P5" s="6"/>
      <c r="Q5" s="6"/>
      <c r="R5" s="6"/>
    </row>
    <row r="6" spans="1:18" ht="15.75">
      <c r="A6" s="10"/>
      <c r="B6" s="7">
        <v>321</v>
      </c>
      <c r="C6" s="7">
        <v>163</v>
      </c>
      <c r="D6" s="1"/>
      <c r="E6" s="10"/>
      <c r="F6" s="7">
        <v>346</v>
      </c>
      <c r="G6" s="7">
        <v>521</v>
      </c>
      <c r="H6" s="1"/>
      <c r="I6" s="10"/>
      <c r="J6" s="10"/>
      <c r="K6" s="7">
        <v>791</v>
      </c>
      <c r="L6" s="7">
        <v>437</v>
      </c>
      <c r="M6" s="1"/>
      <c r="N6" s="9"/>
      <c r="O6" s="6"/>
      <c r="P6" s="6"/>
      <c r="Q6" s="6"/>
      <c r="R6" s="6"/>
    </row>
    <row r="7" spans="1:18" ht="15.75">
      <c r="A7" s="10"/>
      <c r="B7" s="10"/>
      <c r="C7" s="10"/>
      <c r="D7" s="10">
        <f>IF(D6=158,1,0)</f>
        <v>0</v>
      </c>
      <c r="E7" s="10"/>
      <c r="F7" s="10"/>
      <c r="G7" s="10"/>
      <c r="H7" s="10">
        <f>IF(H6=867,1,0)</f>
        <v>0</v>
      </c>
      <c r="I7" s="10"/>
      <c r="J7" s="10"/>
      <c r="K7" s="10"/>
      <c r="L7" s="9"/>
      <c r="M7" s="9">
        <f>IF(M6=354,1,0)</f>
        <v>0</v>
      </c>
      <c r="N7" s="9"/>
      <c r="O7" s="6"/>
      <c r="P7" s="6"/>
      <c r="Q7" s="6"/>
      <c r="R7" s="6"/>
    </row>
    <row r="8" spans="1:18" ht="15.75">
      <c r="A8" s="10"/>
      <c r="B8" s="10"/>
      <c r="C8" s="10"/>
      <c r="D8" s="10"/>
      <c r="E8" s="11" t="s">
        <v>2</v>
      </c>
      <c r="F8" s="11"/>
      <c r="G8" s="11"/>
      <c r="H8" s="10"/>
      <c r="I8" s="3"/>
      <c r="J8" s="3"/>
      <c r="K8" s="3"/>
      <c r="L8" s="9"/>
      <c r="M8" s="9"/>
      <c r="N8" s="9"/>
      <c r="O8" s="6"/>
      <c r="P8" s="6"/>
      <c r="Q8" s="6"/>
      <c r="R8" s="6"/>
    </row>
    <row r="9" spans="1:18" ht="15.75">
      <c r="A9" s="10"/>
      <c r="B9" s="10"/>
      <c r="C9" s="10"/>
      <c r="D9" s="10"/>
      <c r="E9" s="7">
        <v>627</v>
      </c>
      <c r="F9" s="7">
        <v>179</v>
      </c>
      <c r="G9" s="1"/>
      <c r="H9" s="10"/>
      <c r="I9" s="11" t="s">
        <v>2</v>
      </c>
      <c r="J9" s="11"/>
      <c r="K9" s="11"/>
      <c r="L9" s="9"/>
      <c r="M9" s="9"/>
      <c r="N9" s="9"/>
      <c r="O9" s="6"/>
      <c r="P9" s="6"/>
      <c r="Q9" s="6"/>
      <c r="R9" s="6"/>
    </row>
    <row r="10" spans="1:18" ht="15.75">
      <c r="A10" s="10"/>
      <c r="B10" s="10"/>
      <c r="C10" s="10"/>
      <c r="D10" s="10"/>
      <c r="E10" s="10"/>
      <c r="F10" s="10"/>
      <c r="G10" s="10">
        <f>IF(G9=448,1,0)</f>
        <v>0</v>
      </c>
      <c r="H10" s="10"/>
      <c r="I10" s="7">
        <v>123</v>
      </c>
      <c r="J10" s="7">
        <v>79</v>
      </c>
      <c r="K10" s="1"/>
      <c r="L10" s="9"/>
      <c r="M10" s="9"/>
      <c r="N10" s="9"/>
      <c r="O10" s="6"/>
      <c r="P10" s="6"/>
      <c r="Q10" s="6"/>
      <c r="R10" s="6"/>
    </row>
    <row r="11" spans="1:18" ht="15.75">
      <c r="A11" s="10"/>
      <c r="B11" s="11" t="s">
        <v>3</v>
      </c>
      <c r="C11" s="11"/>
      <c r="D11" s="11"/>
      <c r="E11" s="10"/>
      <c r="F11" s="10"/>
      <c r="G11" s="10"/>
      <c r="H11" s="10"/>
      <c r="I11" s="10"/>
      <c r="J11" s="10"/>
      <c r="K11" s="3">
        <f>IF(K10=44,1,0)</f>
        <v>0</v>
      </c>
      <c r="L11" s="3"/>
      <c r="M11" s="3"/>
      <c r="N11" s="9"/>
      <c r="O11" s="6"/>
      <c r="P11" s="6"/>
      <c r="Q11" s="6"/>
      <c r="R11" s="6"/>
    </row>
    <row r="12" spans="1:18" ht="15.75">
      <c r="A12" s="10"/>
      <c r="B12" s="7">
        <v>752</v>
      </c>
      <c r="C12" s="7">
        <v>119</v>
      </c>
      <c r="D12" s="1"/>
      <c r="E12" s="10"/>
      <c r="F12" s="10"/>
      <c r="G12" s="10"/>
      <c r="H12" s="10"/>
      <c r="I12" s="10"/>
      <c r="J12" s="10"/>
      <c r="K12" s="3"/>
      <c r="L12" s="3"/>
      <c r="M12" s="3"/>
      <c r="N12" s="9"/>
      <c r="O12" s="6"/>
      <c r="P12" s="6"/>
      <c r="Q12" s="6"/>
      <c r="R12" s="6"/>
    </row>
    <row r="13" spans="1:18" ht="15.75">
      <c r="A13" s="10"/>
      <c r="B13" s="10"/>
      <c r="C13" s="10"/>
      <c r="D13" s="10">
        <f>IF(D12=871,1,0)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6"/>
      <c r="P13" s="6"/>
      <c r="Q13" s="6"/>
      <c r="R13" s="6"/>
    </row>
    <row r="14" spans="1:18" ht="15.75">
      <c r="A14" s="10"/>
      <c r="B14" s="10"/>
      <c r="C14" s="10"/>
      <c r="D14" s="11" t="s">
        <v>2</v>
      </c>
      <c r="E14" s="11"/>
      <c r="F14" s="11"/>
      <c r="G14" s="10"/>
      <c r="H14" s="11" t="s">
        <v>2</v>
      </c>
      <c r="I14" s="11"/>
      <c r="J14" s="11"/>
      <c r="K14" s="10"/>
      <c r="L14" s="10"/>
      <c r="M14" s="10"/>
      <c r="N14" s="9"/>
      <c r="O14" s="6"/>
      <c r="P14" s="6"/>
      <c r="Q14" s="6"/>
      <c r="R14" s="6"/>
    </row>
    <row r="15" spans="1:18" ht="15.75">
      <c r="A15" s="10"/>
      <c r="B15" s="10"/>
      <c r="C15" s="10"/>
      <c r="D15" s="7">
        <v>848</v>
      </c>
      <c r="E15" s="7">
        <v>369</v>
      </c>
      <c r="F15" s="1"/>
      <c r="G15" s="10"/>
      <c r="H15" s="7">
        <v>568</v>
      </c>
      <c r="I15" s="7">
        <v>457</v>
      </c>
      <c r="J15" s="1"/>
      <c r="K15" s="10"/>
      <c r="L15" s="10"/>
      <c r="M15" s="10"/>
      <c r="N15" s="9"/>
      <c r="O15" s="6"/>
      <c r="P15" s="6"/>
      <c r="Q15" s="6"/>
      <c r="R15" s="6"/>
    </row>
    <row r="16" spans="1:18" ht="15.75">
      <c r="A16" s="10"/>
      <c r="B16" s="10"/>
      <c r="C16" s="10"/>
      <c r="D16" s="10"/>
      <c r="E16" s="10"/>
      <c r="F16" s="10">
        <f>IF(F15=479,1,0)</f>
        <v>0</v>
      </c>
      <c r="G16" s="10"/>
      <c r="H16" s="10"/>
      <c r="I16" s="10"/>
      <c r="J16" s="10">
        <f>IF(J15=111,1,0)</f>
        <v>0</v>
      </c>
      <c r="K16" s="10"/>
      <c r="L16" s="10"/>
      <c r="M16" s="10"/>
      <c r="N16" s="9"/>
      <c r="O16" s="6"/>
      <c r="P16" s="6"/>
      <c r="Q16" s="6"/>
      <c r="R16" s="6"/>
    </row>
    <row r="17" spans="1:18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6"/>
      <c r="P17" s="6"/>
      <c r="Q17" s="6"/>
      <c r="R17" s="6"/>
    </row>
    <row r="18" spans="1:18" ht="15.75">
      <c r="A18" s="10"/>
      <c r="B18" s="11" t="s">
        <v>2</v>
      </c>
      <c r="C18" s="11"/>
      <c r="D18" s="11"/>
      <c r="E18" s="10"/>
      <c r="F18" s="10"/>
      <c r="G18" s="11" t="s">
        <v>3</v>
      </c>
      <c r="H18" s="11"/>
      <c r="I18" s="11"/>
      <c r="J18" s="10"/>
      <c r="K18" s="10"/>
      <c r="L18" s="10"/>
      <c r="M18" s="10"/>
      <c r="N18" s="10"/>
      <c r="O18" s="6"/>
      <c r="P18" s="6"/>
      <c r="Q18" s="6"/>
      <c r="R18" s="6"/>
    </row>
    <row r="19" spans="1:18" ht="15.75">
      <c r="A19" s="10"/>
      <c r="B19" s="7">
        <v>392</v>
      </c>
      <c r="C19" s="7">
        <v>257</v>
      </c>
      <c r="D19" s="1"/>
      <c r="E19" s="10"/>
      <c r="F19" s="10"/>
      <c r="G19" s="7">
        <v>531</v>
      </c>
      <c r="H19" s="7">
        <v>292</v>
      </c>
      <c r="I19" s="1"/>
      <c r="J19" s="10"/>
      <c r="K19" s="11" t="s">
        <v>2</v>
      </c>
      <c r="L19" s="11"/>
      <c r="M19" s="11"/>
      <c r="N19" s="9"/>
      <c r="O19" s="6"/>
      <c r="P19" s="6"/>
      <c r="Q19" s="6"/>
      <c r="R19" s="6"/>
    </row>
    <row r="20" spans="1:18" ht="15.75">
      <c r="A20" s="10"/>
      <c r="B20" s="10"/>
      <c r="C20" s="10"/>
      <c r="D20" s="10">
        <f>IF(D19=135,1,0)</f>
        <v>0</v>
      </c>
      <c r="E20" s="10"/>
      <c r="F20" s="10"/>
      <c r="G20" s="10"/>
      <c r="H20" s="10"/>
      <c r="I20" s="10">
        <f>IF(I19=823,1,0)</f>
        <v>0</v>
      </c>
      <c r="J20" s="10"/>
      <c r="K20" s="7">
        <v>937</v>
      </c>
      <c r="L20" s="7">
        <v>769</v>
      </c>
      <c r="M20" s="1"/>
      <c r="N20" s="9"/>
      <c r="O20" s="6"/>
      <c r="P20" s="6"/>
      <c r="Q20" s="6"/>
      <c r="R20" s="6"/>
    </row>
    <row r="21" spans="1:18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f>IF(M20=168,1,0)</f>
        <v>0</v>
      </c>
      <c r="N21" s="9"/>
      <c r="O21" s="6"/>
      <c r="P21" s="6"/>
      <c r="Q21" s="6"/>
      <c r="R21" s="6"/>
    </row>
    <row r="22" spans="1:18" ht="15.75">
      <c r="A22" s="10"/>
      <c r="B22" s="10"/>
      <c r="C22" s="10"/>
      <c r="D22" s="10"/>
      <c r="E22" s="10"/>
      <c r="F22" s="10"/>
      <c r="G22" s="10"/>
      <c r="H22" s="10"/>
      <c r="I22" s="10"/>
      <c r="J22" s="11" t="s">
        <v>3</v>
      </c>
      <c r="K22" s="11"/>
      <c r="L22" s="11"/>
      <c r="M22" s="10"/>
      <c r="N22" s="9"/>
      <c r="O22" s="6"/>
      <c r="P22" s="6"/>
      <c r="Q22" s="6"/>
      <c r="R22" s="6"/>
    </row>
    <row r="23" spans="1:18" ht="15.75">
      <c r="A23" s="10"/>
      <c r="B23" s="11" t="s">
        <v>2</v>
      </c>
      <c r="C23" s="11"/>
      <c r="D23" s="11"/>
      <c r="E23" s="10"/>
      <c r="F23" s="10"/>
      <c r="G23" s="10"/>
      <c r="H23" s="10"/>
      <c r="I23" s="10"/>
      <c r="J23" s="7">
        <v>333</v>
      </c>
      <c r="K23" s="7">
        <v>512</v>
      </c>
      <c r="L23" s="1"/>
      <c r="M23" s="10"/>
      <c r="N23" s="9"/>
      <c r="O23" s="6"/>
      <c r="P23" s="6"/>
      <c r="Q23" s="6"/>
      <c r="R23" s="6"/>
    </row>
    <row r="24" spans="1:18" ht="15.75">
      <c r="A24" s="10"/>
      <c r="B24" s="7">
        <v>423</v>
      </c>
      <c r="C24" s="7">
        <v>181</v>
      </c>
      <c r="D24" s="1"/>
      <c r="E24" s="10"/>
      <c r="F24" s="11" t="s">
        <v>2</v>
      </c>
      <c r="G24" s="11"/>
      <c r="H24" s="11"/>
      <c r="I24" s="10"/>
      <c r="J24" s="10"/>
      <c r="K24" s="10"/>
      <c r="L24" s="10">
        <f>IF(L23=845,1,0)</f>
        <v>0</v>
      </c>
      <c r="M24" s="10"/>
      <c r="N24" s="9"/>
      <c r="O24" s="6"/>
      <c r="P24" s="6"/>
      <c r="Q24" s="6"/>
      <c r="R24" s="6"/>
    </row>
    <row r="25" spans="1:18" ht="15.75">
      <c r="A25" s="10"/>
      <c r="B25" s="10"/>
      <c r="C25" s="10"/>
      <c r="D25" s="10">
        <f>IF(D24=242,1,0)</f>
        <v>0</v>
      </c>
      <c r="E25" s="10"/>
      <c r="F25" s="7">
        <v>371</v>
      </c>
      <c r="G25" s="7">
        <v>147</v>
      </c>
      <c r="H25" s="1"/>
      <c r="I25" s="10"/>
      <c r="J25" s="6"/>
      <c r="K25" s="12" t="s">
        <v>6</v>
      </c>
      <c r="L25" s="12"/>
      <c r="M25" s="10"/>
      <c r="N25" s="9"/>
      <c r="O25" s="6"/>
      <c r="P25" s="6"/>
      <c r="Q25" s="6"/>
      <c r="R25" s="6"/>
    </row>
    <row r="26" spans="1:18" ht="15.75">
      <c r="A26" s="11" t="s">
        <v>3</v>
      </c>
      <c r="B26" s="11"/>
      <c r="C26" s="11"/>
      <c r="D26" s="10"/>
      <c r="E26" s="10"/>
      <c r="F26" s="10"/>
      <c r="G26" s="10"/>
      <c r="H26" s="10">
        <f>IF(H25=224,1,0)</f>
        <v>0</v>
      </c>
      <c r="I26" s="10"/>
      <c r="J26" s="3"/>
      <c r="K26" s="13">
        <f>SUM(D7,H7,M7,K11,G10,D13,F16,J16,M21,L24,I20,D20,D25,C28,H26)</f>
        <v>0</v>
      </c>
      <c r="L26" s="13"/>
      <c r="M26" s="10"/>
      <c r="N26" s="9"/>
      <c r="O26" s="6"/>
      <c r="P26" s="6"/>
      <c r="Q26" s="6"/>
      <c r="R26" s="6"/>
    </row>
    <row r="27" spans="1:18" ht="15.75">
      <c r="A27" s="7">
        <v>184</v>
      </c>
      <c r="B27" s="7">
        <v>141</v>
      </c>
      <c r="C27" s="1"/>
      <c r="D27" s="10"/>
      <c r="E27" s="10"/>
      <c r="F27" s="10"/>
      <c r="G27" s="10"/>
      <c r="H27" s="10"/>
      <c r="I27" s="10"/>
      <c r="J27" s="10"/>
      <c r="K27" s="13"/>
      <c r="L27" s="13"/>
      <c r="M27" s="10"/>
      <c r="N27" s="9"/>
      <c r="O27" s="6"/>
      <c r="P27" s="6"/>
      <c r="Q27" s="6"/>
      <c r="R27" s="6"/>
    </row>
    <row r="28" spans="1:18" ht="12.75">
      <c r="A28" s="3"/>
      <c r="B28" s="3"/>
      <c r="C28" s="3">
        <f>IF(C27=325,1,0)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  <c r="O28" s="6"/>
      <c r="P28" s="6"/>
      <c r="Q28" s="6"/>
      <c r="R28" s="6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  <c r="O29" s="6"/>
      <c r="P29" s="6"/>
      <c r="Q29" s="6"/>
      <c r="R29" s="6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6"/>
      <c r="P30" s="6"/>
      <c r="Q30" s="6"/>
      <c r="R30" s="6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6"/>
      <c r="P31" s="6"/>
      <c r="Q31" s="6"/>
      <c r="R31" s="6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  <c r="O32" s="6"/>
      <c r="P32" s="6"/>
      <c r="Q32" s="6"/>
      <c r="R32" s="6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6"/>
      <c r="P34" s="6"/>
      <c r="Q34" s="6"/>
      <c r="R34" s="6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6"/>
      <c r="P35" s="6"/>
      <c r="Q35" s="6"/>
      <c r="R35" s="6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6"/>
      <c r="P36" s="6"/>
      <c r="Q36" s="6"/>
      <c r="R36" s="6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6"/>
      <c r="P37" s="6"/>
      <c r="Q37" s="6"/>
      <c r="R37" s="6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6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6"/>
      <c r="P39" s="6"/>
      <c r="Q39" s="6"/>
      <c r="R39" s="6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6"/>
      <c r="P40" s="6"/>
      <c r="Q40" s="6"/>
      <c r="R40" s="6"/>
    </row>
  </sheetData>
  <sheetProtection sheet="1" objects="1" scenarios="1"/>
  <mergeCells count="17"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  <mergeCell ref="K19:M19"/>
    <mergeCell ref="F24:H24"/>
    <mergeCell ref="B23:D23"/>
    <mergeCell ref="A26:C26"/>
    <mergeCell ref="J22:L22"/>
    <mergeCell ref="K25:L25"/>
    <mergeCell ref="K26:L27"/>
  </mergeCells>
  <conditionalFormatting sqref="B5:D6">
    <cfRule type="expression" priority="1" dxfId="43" stopIfTrue="1">
      <formula>$D$7</formula>
    </cfRule>
  </conditionalFormatting>
  <conditionalFormatting sqref="F5:H6">
    <cfRule type="expression" priority="2" dxfId="43" stopIfTrue="1">
      <formula>$H$7</formula>
    </cfRule>
  </conditionalFormatting>
  <conditionalFormatting sqref="K5:M6">
    <cfRule type="expression" priority="3" dxfId="43" stopIfTrue="1">
      <formula>$M$7</formula>
    </cfRule>
  </conditionalFormatting>
  <conditionalFormatting sqref="E8:G9">
    <cfRule type="expression" priority="4" dxfId="43" stopIfTrue="1">
      <formula>$G$10</formula>
    </cfRule>
  </conditionalFormatting>
  <conditionalFormatting sqref="I9:K10">
    <cfRule type="expression" priority="5" dxfId="44" stopIfTrue="1">
      <formula>$K$11</formula>
    </cfRule>
  </conditionalFormatting>
  <conditionalFormatting sqref="B11:D12">
    <cfRule type="expression" priority="6" dxfId="43" stopIfTrue="1">
      <formula>$D$13</formula>
    </cfRule>
  </conditionalFormatting>
  <conditionalFormatting sqref="D14:F15">
    <cfRule type="expression" priority="7" dxfId="43" stopIfTrue="1">
      <formula>$F$16</formula>
    </cfRule>
  </conditionalFormatting>
  <conditionalFormatting sqref="H14:J15">
    <cfRule type="expression" priority="8" dxfId="43" stopIfTrue="1">
      <formula>$J$16</formula>
    </cfRule>
  </conditionalFormatting>
  <conditionalFormatting sqref="B18:D19">
    <cfRule type="expression" priority="9" dxfId="43" stopIfTrue="1">
      <formula>$D$20</formula>
    </cfRule>
  </conditionalFormatting>
  <conditionalFormatting sqref="G18:I19">
    <cfRule type="expression" priority="10" dxfId="43" stopIfTrue="1">
      <formula>$I$20</formula>
    </cfRule>
  </conditionalFormatting>
  <conditionalFormatting sqref="K19:K20 L20:M20">
    <cfRule type="expression" priority="11" dxfId="43" stopIfTrue="1">
      <formula>$M$21</formula>
    </cfRule>
  </conditionalFormatting>
  <conditionalFormatting sqref="J22:L23">
    <cfRule type="expression" priority="12" dxfId="43" stopIfTrue="1">
      <formula>$L$24</formula>
    </cfRule>
  </conditionalFormatting>
  <conditionalFormatting sqref="B23:D24">
    <cfRule type="expression" priority="13" dxfId="43" stopIfTrue="1">
      <formula>$D$25</formula>
    </cfRule>
  </conditionalFormatting>
  <conditionalFormatting sqref="F24:H25">
    <cfRule type="expression" priority="14" dxfId="43" stopIfTrue="1">
      <formula>$H$26</formula>
    </cfRule>
  </conditionalFormatting>
  <conditionalFormatting sqref="A26:C27">
    <cfRule type="expression" priority="15" dxfId="43" stopIfTrue="1">
      <formula>$C$28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6" sqref="D6"/>
    </sheetView>
  </sheetViews>
  <sheetFormatPr defaultColWidth="9.140625" defaultRowHeight="12.75"/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</row>
    <row r="5" spans="1:18" ht="15.75">
      <c r="A5" s="9"/>
      <c r="B5" s="11" t="s">
        <v>4</v>
      </c>
      <c r="C5" s="11"/>
      <c r="D5" s="11"/>
      <c r="E5" s="8"/>
      <c r="F5" s="11" t="s">
        <v>5</v>
      </c>
      <c r="G5" s="11"/>
      <c r="H5" s="11"/>
      <c r="I5" s="9"/>
      <c r="J5" s="9"/>
      <c r="K5" s="11" t="s">
        <v>5</v>
      </c>
      <c r="L5" s="11"/>
      <c r="M5" s="11"/>
      <c r="N5" s="10"/>
      <c r="O5" s="3"/>
      <c r="P5" s="3"/>
      <c r="Q5" s="3"/>
      <c r="R5" s="3"/>
    </row>
    <row r="6" spans="1:18" ht="15.75">
      <c r="A6" s="9"/>
      <c r="B6" s="7">
        <v>27</v>
      </c>
      <c r="C6" s="7">
        <v>9</v>
      </c>
      <c r="D6" s="1"/>
      <c r="E6" s="8"/>
      <c r="F6" s="7">
        <v>768</v>
      </c>
      <c r="G6" s="7">
        <v>12</v>
      </c>
      <c r="H6" s="1"/>
      <c r="I6" s="9"/>
      <c r="J6" s="9"/>
      <c r="K6" s="7">
        <v>504</v>
      </c>
      <c r="L6" s="7">
        <v>72</v>
      </c>
      <c r="M6" s="1"/>
      <c r="N6" s="10"/>
      <c r="O6" s="3"/>
      <c r="P6" s="3"/>
      <c r="Q6" s="3"/>
      <c r="R6" s="3"/>
    </row>
    <row r="7" spans="1:18" ht="15.75">
      <c r="A7" s="9"/>
      <c r="B7" s="10"/>
      <c r="C7" s="10"/>
      <c r="D7" s="10">
        <f>IF(D6=243,1,0)</f>
        <v>0</v>
      </c>
      <c r="E7" s="9"/>
      <c r="F7" s="9"/>
      <c r="G7" s="9"/>
      <c r="H7" s="9">
        <f>IF(H6=64,1,0)</f>
        <v>0</v>
      </c>
      <c r="I7" s="9"/>
      <c r="J7" s="9"/>
      <c r="K7" s="9"/>
      <c r="L7" s="9"/>
      <c r="M7" s="9">
        <f>IF(M6=7,1,0)</f>
        <v>0</v>
      </c>
      <c r="N7" s="10"/>
      <c r="O7" s="3"/>
      <c r="P7" s="3"/>
      <c r="Q7" s="3"/>
      <c r="R7" s="3"/>
    </row>
    <row r="8" spans="1:18" ht="15.75">
      <c r="A8" s="10"/>
      <c r="B8" s="10"/>
      <c r="C8" s="10"/>
      <c r="D8" s="10"/>
      <c r="E8" s="11" t="s">
        <v>4</v>
      </c>
      <c r="F8" s="11"/>
      <c r="G8" s="11"/>
      <c r="H8" s="9"/>
      <c r="I8" s="6"/>
      <c r="J8" s="6"/>
      <c r="K8" s="6"/>
      <c r="L8" s="9"/>
      <c r="M8" s="9"/>
      <c r="N8" s="10"/>
      <c r="O8" s="3"/>
      <c r="P8" s="3"/>
      <c r="Q8" s="3"/>
      <c r="R8" s="3"/>
    </row>
    <row r="9" spans="1:18" ht="15.75">
      <c r="A9" s="10"/>
      <c r="B9" s="10"/>
      <c r="C9" s="10"/>
      <c r="D9" s="10"/>
      <c r="E9" s="7">
        <v>12</v>
      </c>
      <c r="F9" s="7">
        <v>31</v>
      </c>
      <c r="G9" s="1"/>
      <c r="H9" s="9"/>
      <c r="I9" s="11" t="s">
        <v>2</v>
      </c>
      <c r="J9" s="11"/>
      <c r="K9" s="11"/>
      <c r="L9" s="10"/>
      <c r="M9" s="10"/>
      <c r="N9" s="10"/>
      <c r="O9" s="3"/>
      <c r="P9" s="3"/>
      <c r="Q9" s="3"/>
      <c r="R9" s="3"/>
    </row>
    <row r="10" spans="1:18" ht="15.75">
      <c r="A10" s="9"/>
      <c r="B10" s="10"/>
      <c r="C10" s="10"/>
      <c r="D10" s="10"/>
      <c r="E10" s="10"/>
      <c r="F10" s="10"/>
      <c r="G10" s="10">
        <f>IF(G9=372,1,0)</f>
        <v>0</v>
      </c>
      <c r="H10" s="10"/>
      <c r="I10" s="7">
        <v>142</v>
      </c>
      <c r="J10" s="7">
        <v>84</v>
      </c>
      <c r="K10" s="1"/>
      <c r="L10" s="10"/>
      <c r="M10" s="10"/>
      <c r="N10" s="10"/>
      <c r="O10" s="3"/>
      <c r="P10" s="3"/>
      <c r="Q10" s="3"/>
      <c r="R10" s="3"/>
    </row>
    <row r="11" spans="1:18" ht="15.75">
      <c r="A11" s="9"/>
      <c r="B11" s="11" t="s">
        <v>3</v>
      </c>
      <c r="C11" s="11"/>
      <c r="D11" s="11"/>
      <c r="E11" s="10"/>
      <c r="F11" s="10"/>
      <c r="G11" s="10"/>
      <c r="H11" s="10"/>
      <c r="I11" s="9"/>
      <c r="J11" s="9"/>
      <c r="K11" s="6">
        <f>IF(K10=58,1,0)</f>
        <v>0</v>
      </c>
      <c r="L11" s="6"/>
      <c r="M11" s="6"/>
      <c r="N11" s="10"/>
      <c r="O11" s="3"/>
      <c r="P11" s="3"/>
      <c r="Q11" s="3"/>
      <c r="R11" s="3"/>
    </row>
    <row r="12" spans="1:18" ht="15.75">
      <c r="A12" s="9"/>
      <c r="B12" s="7">
        <v>313</v>
      </c>
      <c r="C12" s="7">
        <v>238</v>
      </c>
      <c r="D12" s="1"/>
      <c r="E12" s="10"/>
      <c r="F12" s="10"/>
      <c r="G12" s="10"/>
      <c r="H12" s="10"/>
      <c r="I12" s="9"/>
      <c r="J12" s="9"/>
      <c r="K12" s="3"/>
      <c r="L12" s="3"/>
      <c r="M12" s="3"/>
      <c r="N12" s="10"/>
      <c r="O12" s="3"/>
      <c r="P12" s="3"/>
      <c r="Q12" s="3"/>
      <c r="R12" s="3"/>
    </row>
    <row r="13" spans="1:18" ht="15.75">
      <c r="A13" s="9"/>
      <c r="B13" s="9"/>
      <c r="C13" s="9"/>
      <c r="D13" s="10">
        <f>IF(D12=551,1,0)</f>
        <v>0</v>
      </c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3"/>
      <c r="P13" s="3"/>
      <c r="Q13" s="3"/>
      <c r="R13" s="3"/>
    </row>
    <row r="14" spans="1:18" ht="15.75">
      <c r="A14" s="9"/>
      <c r="B14" s="9"/>
      <c r="C14" s="9"/>
      <c r="D14" s="11" t="s">
        <v>5</v>
      </c>
      <c r="E14" s="11"/>
      <c r="F14" s="11"/>
      <c r="G14" s="9"/>
      <c r="H14" s="11" t="s">
        <v>4</v>
      </c>
      <c r="I14" s="11"/>
      <c r="J14" s="11"/>
      <c r="K14" s="10"/>
      <c r="L14" s="10"/>
      <c r="M14" s="10"/>
      <c r="N14" s="10"/>
      <c r="O14" s="3"/>
      <c r="P14" s="3"/>
      <c r="Q14" s="3"/>
      <c r="R14" s="3"/>
    </row>
    <row r="15" spans="1:18" ht="15.75">
      <c r="A15" s="9"/>
      <c r="B15" s="9"/>
      <c r="C15" s="9"/>
      <c r="D15" s="7">
        <v>548</v>
      </c>
      <c r="E15" s="7">
        <v>4</v>
      </c>
      <c r="F15" s="1"/>
      <c r="G15" s="9"/>
      <c r="H15" s="7">
        <v>5</v>
      </c>
      <c r="I15" s="7">
        <v>39</v>
      </c>
      <c r="J15" s="1"/>
      <c r="K15" s="10"/>
      <c r="L15" s="10"/>
      <c r="M15" s="10"/>
      <c r="N15" s="10"/>
      <c r="O15" s="3"/>
      <c r="P15" s="3"/>
      <c r="Q15" s="3"/>
      <c r="R15" s="3"/>
    </row>
    <row r="16" spans="1:18" ht="15.75">
      <c r="A16" s="9"/>
      <c r="B16" s="9"/>
      <c r="C16" s="9"/>
      <c r="D16" s="10"/>
      <c r="E16" s="10"/>
      <c r="F16" s="10">
        <f>IF(F15=137,1,0)</f>
        <v>0</v>
      </c>
      <c r="G16" s="9"/>
      <c r="H16" s="10"/>
      <c r="I16" s="10"/>
      <c r="J16" s="10">
        <f>IF(J15=195,1,0)</f>
        <v>0</v>
      </c>
      <c r="K16" s="10"/>
      <c r="L16" s="10"/>
      <c r="M16" s="10"/>
      <c r="N16" s="10"/>
      <c r="O16" s="3"/>
      <c r="P16" s="3"/>
      <c r="Q16" s="3"/>
      <c r="R16" s="3"/>
    </row>
    <row r="17" spans="1:18" ht="15.75">
      <c r="A17" s="9"/>
      <c r="B17" s="9"/>
      <c r="C17" s="9"/>
      <c r="D17" s="10"/>
      <c r="E17" s="10"/>
      <c r="F17" s="10"/>
      <c r="G17" s="9"/>
      <c r="H17" s="10"/>
      <c r="I17" s="10"/>
      <c r="J17" s="10"/>
      <c r="K17" s="10"/>
      <c r="L17" s="10"/>
      <c r="M17" s="10"/>
      <c r="N17" s="10"/>
      <c r="O17" s="3"/>
      <c r="P17" s="3"/>
      <c r="Q17" s="3"/>
      <c r="R17" s="3"/>
    </row>
    <row r="18" spans="1:18" ht="15.75">
      <c r="A18" s="9"/>
      <c r="B18" s="11" t="s">
        <v>3</v>
      </c>
      <c r="C18" s="11"/>
      <c r="D18" s="11"/>
      <c r="E18" s="10"/>
      <c r="F18" s="10"/>
      <c r="G18" s="11" t="s">
        <v>2</v>
      </c>
      <c r="H18" s="11"/>
      <c r="I18" s="11"/>
      <c r="J18" s="10"/>
      <c r="K18" s="10"/>
      <c r="L18" s="10"/>
      <c r="M18" s="10"/>
      <c r="N18" s="10"/>
      <c r="O18" s="3"/>
      <c r="P18" s="3"/>
      <c r="Q18" s="3"/>
      <c r="R18" s="3"/>
    </row>
    <row r="19" spans="1:18" ht="15.75">
      <c r="A19" s="9"/>
      <c r="B19" s="7">
        <v>359</v>
      </c>
      <c r="C19" s="7">
        <v>375</v>
      </c>
      <c r="D19" s="1"/>
      <c r="E19" s="10"/>
      <c r="F19" s="10"/>
      <c r="G19" s="7">
        <v>734</v>
      </c>
      <c r="H19" s="7">
        <v>155</v>
      </c>
      <c r="I19" s="1"/>
      <c r="J19" s="10"/>
      <c r="K19" s="11" t="s">
        <v>5</v>
      </c>
      <c r="L19" s="11"/>
      <c r="M19" s="11"/>
      <c r="N19" s="10"/>
      <c r="O19" s="3"/>
      <c r="P19" s="3"/>
      <c r="Q19" s="3"/>
      <c r="R19" s="3"/>
    </row>
    <row r="20" spans="1:18" ht="15.75">
      <c r="A20" s="9"/>
      <c r="B20" s="10"/>
      <c r="C20" s="10"/>
      <c r="D20" s="10">
        <f>IF(D19=734,1,0)</f>
        <v>0</v>
      </c>
      <c r="E20" s="10"/>
      <c r="F20" s="10"/>
      <c r="G20" s="10"/>
      <c r="H20" s="10"/>
      <c r="I20" s="10">
        <f>IF(I19=579,1,0)</f>
        <v>0</v>
      </c>
      <c r="J20" s="10"/>
      <c r="K20" s="7">
        <v>572</v>
      </c>
      <c r="L20" s="7">
        <v>11</v>
      </c>
      <c r="M20" s="1"/>
      <c r="N20" s="10"/>
      <c r="O20" s="3"/>
      <c r="P20" s="3"/>
      <c r="Q20" s="3"/>
      <c r="R20" s="3"/>
    </row>
    <row r="21" spans="1:18" ht="15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f>IF(M20=52,1,0)</f>
        <v>0</v>
      </c>
      <c r="N21" s="10"/>
      <c r="O21" s="3"/>
      <c r="P21" s="3"/>
      <c r="Q21" s="3"/>
      <c r="R21" s="3"/>
    </row>
    <row r="22" spans="1:18" ht="15.75">
      <c r="A22" s="9"/>
      <c r="B22" s="10"/>
      <c r="C22" s="10"/>
      <c r="D22" s="10"/>
      <c r="E22" s="10"/>
      <c r="F22" s="10"/>
      <c r="G22" s="10"/>
      <c r="H22" s="10"/>
      <c r="I22" s="10"/>
      <c r="J22" s="11" t="s">
        <v>4</v>
      </c>
      <c r="K22" s="11"/>
      <c r="L22" s="11"/>
      <c r="M22" s="10"/>
      <c r="N22" s="10"/>
      <c r="O22" s="3"/>
      <c r="P22" s="3"/>
      <c r="Q22" s="3"/>
      <c r="R22" s="3"/>
    </row>
    <row r="23" spans="1:18" ht="15.75">
      <c r="A23" s="9"/>
      <c r="B23" s="11" t="s">
        <v>4</v>
      </c>
      <c r="C23" s="11"/>
      <c r="D23" s="11"/>
      <c r="E23" s="9"/>
      <c r="F23" s="9"/>
      <c r="G23" s="10"/>
      <c r="H23" s="10"/>
      <c r="I23" s="10"/>
      <c r="J23" s="7">
        <v>132</v>
      </c>
      <c r="K23" s="7">
        <v>6</v>
      </c>
      <c r="L23" s="1"/>
      <c r="M23" s="10"/>
      <c r="N23" s="10"/>
      <c r="O23" s="3"/>
      <c r="P23" s="3"/>
      <c r="Q23" s="3"/>
      <c r="R23" s="3"/>
    </row>
    <row r="24" spans="1:18" ht="15.75">
      <c r="A24" s="9"/>
      <c r="B24" s="7">
        <v>19</v>
      </c>
      <c r="C24" s="7">
        <v>23</v>
      </c>
      <c r="D24" s="1"/>
      <c r="E24" s="10"/>
      <c r="F24" s="11" t="s">
        <v>2</v>
      </c>
      <c r="G24" s="11"/>
      <c r="H24" s="11"/>
      <c r="I24" s="10"/>
      <c r="J24" s="10"/>
      <c r="K24" s="10"/>
      <c r="L24" s="10">
        <f>IF(L23=792,1,0)</f>
        <v>0</v>
      </c>
      <c r="M24" s="10"/>
      <c r="N24" s="10"/>
      <c r="O24" s="3"/>
      <c r="P24" s="3"/>
      <c r="Q24" s="3"/>
      <c r="R24" s="3"/>
    </row>
    <row r="25" spans="1:18" ht="15.75">
      <c r="A25" s="9"/>
      <c r="B25" s="10"/>
      <c r="C25" s="10"/>
      <c r="D25" s="10">
        <f>IF(D24=437,1,0)</f>
        <v>0</v>
      </c>
      <c r="E25" s="10"/>
      <c r="F25" s="7">
        <v>941</v>
      </c>
      <c r="G25" s="7">
        <v>563</v>
      </c>
      <c r="H25" s="1"/>
      <c r="I25" s="10"/>
      <c r="J25" s="3"/>
      <c r="K25" s="12" t="s">
        <v>6</v>
      </c>
      <c r="L25" s="12"/>
      <c r="M25" s="10"/>
      <c r="N25" s="10"/>
      <c r="O25" s="3"/>
      <c r="P25" s="3"/>
      <c r="Q25" s="3"/>
      <c r="R25" s="3"/>
    </row>
    <row r="26" spans="1:18" ht="15.75">
      <c r="A26" s="11" t="s">
        <v>5</v>
      </c>
      <c r="B26" s="11"/>
      <c r="C26" s="11"/>
      <c r="D26" s="10"/>
      <c r="E26" s="10"/>
      <c r="F26" s="10"/>
      <c r="G26" s="10"/>
      <c r="H26" s="10">
        <f>IF(H25=378,1,0)</f>
        <v>0</v>
      </c>
      <c r="I26" s="10"/>
      <c r="J26" s="3"/>
      <c r="K26" s="13">
        <f>SUM(D7,H7,M7,K11,G10,D13,F16,J16,M21,L24,I20,D20,D25,C28,H26)</f>
        <v>0</v>
      </c>
      <c r="L26" s="13"/>
      <c r="M26" s="10"/>
      <c r="N26" s="10"/>
      <c r="O26" s="3"/>
      <c r="P26" s="3"/>
      <c r="Q26" s="3"/>
      <c r="R26" s="3"/>
    </row>
    <row r="27" spans="1:18" ht="15.75">
      <c r="A27" s="7">
        <v>286</v>
      </c>
      <c r="B27" s="7">
        <v>13</v>
      </c>
      <c r="C27" s="1"/>
      <c r="D27" s="10"/>
      <c r="E27" s="10"/>
      <c r="F27" s="10"/>
      <c r="G27" s="10"/>
      <c r="H27" s="10"/>
      <c r="I27" s="10"/>
      <c r="J27" s="10"/>
      <c r="K27" s="13"/>
      <c r="L27" s="13"/>
      <c r="M27" s="10"/>
      <c r="N27" s="10"/>
      <c r="O27" s="3"/>
      <c r="P27" s="3"/>
      <c r="Q27" s="3"/>
      <c r="R27" s="3"/>
    </row>
    <row r="28" spans="1:18" ht="12.75">
      <c r="A28" s="3"/>
      <c r="B28" s="3"/>
      <c r="C28" s="3">
        <f>IF(C27=22,1,0)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K19:M19"/>
    <mergeCell ref="F24:H24"/>
    <mergeCell ref="B23:D23"/>
    <mergeCell ref="A26:C26"/>
    <mergeCell ref="J22:L22"/>
    <mergeCell ref="K25:L25"/>
    <mergeCell ref="K26:L27"/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</mergeCells>
  <conditionalFormatting sqref="B5:D6">
    <cfRule type="expression" priority="1" dxfId="43" stopIfTrue="1">
      <formula>$D$7</formula>
    </cfRule>
  </conditionalFormatting>
  <conditionalFormatting sqref="F5:H6">
    <cfRule type="expression" priority="2" dxfId="43" stopIfTrue="1">
      <formula>$H$7</formula>
    </cfRule>
  </conditionalFormatting>
  <conditionalFormatting sqref="K5:M6">
    <cfRule type="expression" priority="3" dxfId="43" stopIfTrue="1">
      <formula>$M$7</formula>
    </cfRule>
  </conditionalFormatting>
  <conditionalFormatting sqref="E8:G9">
    <cfRule type="expression" priority="4" dxfId="43" stopIfTrue="1">
      <formula>$G$10</formula>
    </cfRule>
  </conditionalFormatting>
  <conditionalFormatting sqref="I9:K10">
    <cfRule type="expression" priority="5" dxfId="44" stopIfTrue="1">
      <formula>$K$11</formula>
    </cfRule>
  </conditionalFormatting>
  <conditionalFormatting sqref="B11:D12">
    <cfRule type="expression" priority="6" dxfId="43" stopIfTrue="1">
      <formula>$D$13</formula>
    </cfRule>
  </conditionalFormatting>
  <conditionalFormatting sqref="D14:F15">
    <cfRule type="expression" priority="7" dxfId="43" stopIfTrue="1">
      <formula>$F$16</formula>
    </cfRule>
  </conditionalFormatting>
  <conditionalFormatting sqref="H14:J15">
    <cfRule type="expression" priority="8" dxfId="43" stopIfTrue="1">
      <formula>$J$16</formula>
    </cfRule>
  </conditionalFormatting>
  <conditionalFormatting sqref="B18:D19">
    <cfRule type="expression" priority="9" dxfId="43" stopIfTrue="1">
      <formula>$D$20</formula>
    </cfRule>
  </conditionalFormatting>
  <conditionalFormatting sqref="G18:I19">
    <cfRule type="expression" priority="10" dxfId="43" stopIfTrue="1">
      <formula>$I$20</formula>
    </cfRule>
  </conditionalFormatting>
  <conditionalFormatting sqref="K19:M20">
    <cfRule type="expression" priority="11" dxfId="43" stopIfTrue="1">
      <formula>$M$21</formula>
    </cfRule>
  </conditionalFormatting>
  <conditionalFormatting sqref="J22:L23">
    <cfRule type="expression" priority="12" dxfId="43" stopIfTrue="1">
      <formula>$L$24</formula>
    </cfRule>
  </conditionalFormatting>
  <conditionalFormatting sqref="B23:D24">
    <cfRule type="expression" priority="13" dxfId="43" stopIfTrue="1">
      <formula>$D$25</formula>
    </cfRule>
  </conditionalFormatting>
  <conditionalFormatting sqref="F24:H25">
    <cfRule type="expression" priority="14" dxfId="43" stopIfTrue="1">
      <formula>$H$26</formula>
    </cfRule>
  </conditionalFormatting>
  <conditionalFormatting sqref="A26:C27">
    <cfRule type="expression" priority="15" dxfId="43" stopIfTrue="1">
      <formula>$C$28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sjohnson</cp:lastModifiedBy>
  <dcterms:created xsi:type="dcterms:W3CDTF">2008-01-03T15:19:13Z</dcterms:created>
  <dcterms:modified xsi:type="dcterms:W3CDTF">2011-11-22T21:43:27Z</dcterms:modified>
  <cp:category/>
  <cp:version/>
  <cp:contentType/>
  <cp:contentStatus/>
</cp:coreProperties>
</file>